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575" activeTab="1"/>
  </bookViews>
  <sheets>
    <sheet name="12mthcashflow" sheetId="1" r:id="rId1"/>
    <sheet name="3 year" sheetId="2" r:id="rId2"/>
    <sheet name="BalSheet NetIncome" sheetId="3" r:id="rId3"/>
  </sheets>
  <definedNames/>
  <calcPr fullCalcOnLoad="1"/>
</workbook>
</file>

<file path=xl/sharedStrings.xml><?xml version="1.0" encoding="utf-8"?>
<sst xmlns="http://schemas.openxmlformats.org/spreadsheetml/2006/main" count="136" uniqueCount="96">
  <si>
    <t>12 MONTH CASH FLOW PROJECTIONS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</si>
  <si>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</si>
  <si>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</si>
  <si>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</si>
  <si>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</si>
  <si>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</si>
  <si>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</si>
  <si>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</si>
  <si>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</si>
  <si>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</si>
  <si>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</si>
  <si>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</si>
  <si>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</si>
  <si>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Totals</t>
  </si>
  <si>
    <t>Cash Receipts:</t>
  </si>
  <si>
    <t>Opening Cash Balance</t>
  </si>
  <si>
    <t>Revenue:</t>
  </si>
  <si>
    <t>Total Revenue:</t>
  </si>
  <si>
    <t>Total Cash Receipts (a):</t>
  </si>
  <si>
    <t>Cash Expenditures:</t>
  </si>
  <si>
    <t>Start up  costs:</t>
  </si>
  <si>
    <t xml:space="preserve">    Borrowers Fee (2%)</t>
  </si>
  <si>
    <t>Total Start up costs:</t>
  </si>
  <si>
    <t>Operating Costs:</t>
  </si>
  <si>
    <t>Total Operating Costs:</t>
  </si>
  <si>
    <t>Total Cash Expenditures (b):</t>
  </si>
  <si>
    <t>End of Month Cash Balance (a-b):</t>
  </si>
  <si>
    <t>Less owner's drawings:</t>
  </si>
  <si>
    <t>Closing Balance:</t>
  </si>
  <si>
    <t>Assumptions:</t>
  </si>
  <si>
    <t>3 YEAR CASH FLOW  PROJECTIONS</t>
  </si>
  <si>
    <t>Year 1</t>
  </si>
  <si>
    <t>Year 2</t>
  </si>
  <si>
    <t>Year 3</t>
  </si>
  <si>
    <t xml:space="preserve">Sales </t>
  </si>
  <si>
    <t>Borrowers Fee (2%)</t>
  </si>
  <si>
    <t>End of Year Cash Balance (a-b):</t>
  </si>
  <si>
    <t>Assumptions;</t>
  </si>
  <si>
    <t>Projected Balance Sheet - 3 year period</t>
  </si>
  <si>
    <t>End of year1</t>
  </si>
  <si>
    <t>End of year 2</t>
  </si>
  <si>
    <t>End of year 3</t>
  </si>
  <si>
    <t>Assets:</t>
  </si>
  <si>
    <t>Current Assets:</t>
  </si>
  <si>
    <t>Cash - Business  Account</t>
  </si>
  <si>
    <t>Fixed Assets:</t>
  </si>
  <si>
    <t>Equipment</t>
  </si>
  <si>
    <t>Depreciation, 20%</t>
  </si>
  <si>
    <t>Total Assets:</t>
  </si>
  <si>
    <t>Liabilities:</t>
  </si>
  <si>
    <t>Current Liabilities:</t>
  </si>
  <si>
    <t>Total Liabilities:</t>
  </si>
  <si>
    <t>Owners ' Equity:</t>
  </si>
  <si>
    <t>Opening Balance</t>
  </si>
  <si>
    <t>Add: net income for year</t>
  </si>
  <si>
    <t>Less: Owner's drawings</t>
  </si>
  <si>
    <t xml:space="preserve">Owners' Equity - end of year </t>
  </si>
  <si>
    <t>Total Equity and Liabilities:</t>
  </si>
  <si>
    <t>Projected Income Statement - 3 year period</t>
  </si>
  <si>
    <t>Income:</t>
  </si>
  <si>
    <t>Gross Sales:</t>
  </si>
  <si>
    <t>Expenses:</t>
  </si>
  <si>
    <t>Deprecitation expense</t>
  </si>
  <si>
    <t>Total Expenses:</t>
  </si>
  <si>
    <t>Net Income:</t>
  </si>
  <si>
    <t>Owners Equity</t>
  </si>
  <si>
    <t>Building</t>
  </si>
  <si>
    <t>Inventory</t>
  </si>
  <si>
    <t>Depreciation, 5%</t>
  </si>
  <si>
    <t>Loan</t>
  </si>
  <si>
    <t>Loan Repayment</t>
  </si>
  <si>
    <t>Supplies/ Materials</t>
  </si>
  <si>
    <t>Equipment Repair/ Maintenance</t>
  </si>
  <si>
    <t>Vehicle</t>
  </si>
  <si>
    <t>Fuel</t>
  </si>
  <si>
    <t>Accounting</t>
  </si>
  <si>
    <t>Bank Fees</t>
  </si>
  <si>
    <t>Business License</t>
  </si>
  <si>
    <t>Business Insurance</t>
  </si>
  <si>
    <t>Office Supplies</t>
  </si>
  <si>
    <t>Marketing: Business Cards/ Stationary/ Brochures</t>
  </si>
  <si>
    <t>Communication: land line/ cell/ fax/ Internet</t>
  </si>
  <si>
    <t>Misc.</t>
  </si>
  <si>
    <t>Pre-Tax  considerations</t>
  </si>
  <si>
    <t>Aboriginal Business Canada</t>
  </si>
  <si>
    <t>Renovations</t>
  </si>
  <si>
    <t>Furnishings</t>
  </si>
  <si>
    <t>Van</t>
  </si>
  <si>
    <t>operating capital</t>
  </si>
  <si>
    <t>Wages</t>
  </si>
  <si>
    <t>The final staff will include 1 ECE &amp; Infant Toddler Certified Teacher paid $17.25/hr., 2 ECE Certified Teachers paid $14.00/hr., and 2 Assistant Designation Teachers who will be paid $10.00/hr.</t>
  </si>
  <si>
    <t>Revenue</t>
  </si>
  <si>
    <t>ACC Loan</t>
  </si>
  <si>
    <t>ACC Loan amortized over 5 years @ 12%</t>
  </si>
  <si>
    <t>ACC Youth Loan</t>
  </si>
  <si>
    <t>ACC Youth Loan Interest Expense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</si>
</sst>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"/>
    <numFmt numFmtId="170" formatCode="&quot;$&quot;#,##0.0_);[Red]\(&quot;$&quot;#,##0.0\)"/>
    <numFmt numFmtId="171" formatCode="&quot;$&quot;#,##0.00"/>
    <numFmt numFmtId="172" formatCode="&quot;$&quot;#,##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name val="Bookman Old Style"/>
      <family val="1"/>
    </font>
    <font>
      <i/>
      <sz val="10"/>
      <name val="Bookman Old Style"/>
      <family val="1"/>
    </font>
    <font>
      <sz val="10"/>
      <color indexed="12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11"/>
      </left>
      <right>
        <color indexed="11"/>
      </right>
      <top>
        <color indexed="11"/>
      </top>
      <bottom style="double"/>
    </border>
    <border>
      <left>
        <color indexed="11"/>
      </left>
      <right>
        <color indexed="11"/>
      </right>
      <top>
        <color indexed="11"/>
      </top>
      <bottom style="medium"/>
    </border>
    <border>
      <left>
        <color indexed="11"/>
      </left>
      <right>
        <color indexed="11"/>
      </right>
      <top style="medium"/>
      <bottom style="double"/>
    </border>
    <border>
      <left>
        <color indexed="11"/>
      </left>
      <right>
        <color indexed="11"/>
      </right>
      <top>
        <color indexed="11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11"/>
      </left>
      <right>
        <color indexed="11"/>
      </right>
      <top>
        <color indexed="11"/>
      </top>
      <bottom style="double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6" fontId="13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6" fontId="4" fillId="0" borderId="1" xfId="0" applyNumberFormat="1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6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6" fontId="4" fillId="0" borderId="0" xfId="0" applyNumberFormat="1" applyFont="1" applyBorder="1" applyAlignment="1">
      <alignment/>
    </xf>
    <xf numFmtId="6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6" fontId="4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64" fontId="4" fillId="0" borderId="0" xfId="18" applyBorder="1" applyAlignment="1">
      <alignment/>
    </xf>
    <xf numFmtId="172" fontId="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6" fontId="1" fillId="0" borderId="0" xfId="0" applyNumberFormat="1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38" fontId="4" fillId="0" borderId="0" xfId="0" applyNumberFormat="1" applyBorder="1" applyAlignment="1">
      <alignment/>
    </xf>
    <xf numFmtId="38" fontId="4" fillId="0" borderId="0" xfId="18" applyNumberFormat="1" applyBorder="1" applyAlignment="1">
      <alignment/>
    </xf>
    <xf numFmtId="38" fontId="4" fillId="0" borderId="0" xfId="18" applyNumberFormat="1" applyBorder="1" applyAlignment="1">
      <alignment/>
    </xf>
    <xf numFmtId="38" fontId="4" fillId="0" borderId="4" xfId="18" applyNumberFormat="1" applyFill="1" applyBorder="1" applyAlignment="1">
      <alignment/>
    </xf>
    <xf numFmtId="6" fontId="4" fillId="0" borderId="0" xfId="18" applyNumberFormat="1" applyBorder="1" applyAlignment="1">
      <alignment/>
    </xf>
    <xf numFmtId="6" fontId="4" fillId="0" borderId="0" xfId="18" applyNumberFormat="1" applyBorder="1" applyAlignment="1">
      <alignment/>
    </xf>
    <xf numFmtId="6" fontId="4" fillId="0" borderId="0" xfId="0" applyNumberFormat="1" applyBorder="1" applyAlignment="1">
      <alignment/>
    </xf>
    <xf numFmtId="6" fontId="4" fillId="0" borderId="4" xfId="18" applyNumberFormat="1" applyFill="1" applyBorder="1" applyAlignment="1">
      <alignment/>
    </xf>
    <xf numFmtId="6" fontId="4" fillId="0" borderId="0" xfId="18" applyNumberFormat="1" applyFill="1" applyBorder="1" applyAlignment="1">
      <alignment/>
    </xf>
    <xf numFmtId="6" fontId="4" fillId="0" borderId="4" xfId="18" applyNumberFormat="1" applyFill="1" applyBorder="1" applyAlignment="1">
      <alignment/>
    </xf>
    <xf numFmtId="6" fontId="6" fillId="0" borderId="5" xfId="18" applyNumberFormat="1" applyFill="1" applyBorder="1" applyAlignment="1">
      <alignment/>
    </xf>
    <xf numFmtId="172" fontId="4" fillId="0" borderId="0" xfId="18" applyNumberFormat="1" applyBorder="1" applyAlignment="1">
      <alignment/>
    </xf>
    <xf numFmtId="172" fontId="4" fillId="0" borderId="0" xfId="18" applyNumberFormat="1" applyBorder="1" applyAlignment="1">
      <alignment/>
    </xf>
    <xf numFmtId="172" fontId="4" fillId="0" borderId="4" xfId="18" applyNumberFormat="1" applyFill="1" applyBorder="1" applyAlignment="1">
      <alignment/>
    </xf>
    <xf numFmtId="172" fontId="4" fillId="0" borderId="0" xfId="18" applyNumberFormat="1" applyFill="1" applyBorder="1" applyAlignment="1">
      <alignment/>
    </xf>
    <xf numFmtId="172" fontId="4" fillId="0" borderId="0" xfId="18" applyNumberFormat="1" applyFill="1" applyBorder="1" applyAlignment="1">
      <alignment/>
    </xf>
    <xf numFmtId="172" fontId="4" fillId="0" borderId="6" xfId="18" applyNumberFormat="1" applyFill="1" applyBorder="1" applyAlignment="1">
      <alignment/>
    </xf>
    <xf numFmtId="172" fontId="6" fillId="0" borderId="7" xfId="18" applyNumberForma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16" fontId="6" fillId="0" borderId="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0" xfId="16"/>
    <cellStyle name="Currency" xfId="17"/>
    <cellStyle name="Currency0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zoomScale="75" zoomScaleNormal="75" workbookViewId="0" topLeftCell="A1">
      <pane ySplit="3" topLeftCell="BM25" activePane="bottomLeft" state="frozen"/>
      <selection pane="topLeft" activeCell="A1" sqref="A1"/>
      <selection pane="bottomLeft" activeCell="N51" sqref="N51"/>
    </sheetView>
  </sheetViews>
  <sheetFormatPr defaultColWidth="9.140625" defaultRowHeight="12.75"/>
  <cols>
    <col min="1" max="1" width="37.00390625" style="0" customWidth="1"/>
    <col min="2" max="7" width="10.7109375" style="0" customWidth="1"/>
    <col min="8" max="10" width="11.140625" style="0" customWidth="1"/>
    <col min="11" max="13" width="12.140625" style="0" customWidth="1"/>
    <col min="14" max="14" width="12.57421875" style="0" customWidth="1"/>
    <col min="15" max="15" width="14.140625" style="0" customWidth="1"/>
  </cols>
  <sheetData>
    <row r="1" spans="1:15" ht="15.75">
      <c r="A1" s="4"/>
      <c r="B1" s="8"/>
      <c r="C1" s="8"/>
      <c r="D1" s="8"/>
      <c r="E1" s="31" t="s">
        <v>0</v>
      </c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5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8"/>
    </row>
    <row r="3" spans="1:15" s="62" customFormat="1" ht="12.75">
      <c r="A3" s="57"/>
      <c r="B3" s="58">
        <v>37683</v>
      </c>
      <c r="C3" s="59">
        <v>37714</v>
      </c>
      <c r="D3" s="59">
        <v>37379</v>
      </c>
      <c r="E3" s="59">
        <v>37410</v>
      </c>
      <c r="F3" s="35">
        <v>37440</v>
      </c>
      <c r="G3" s="35">
        <v>37471</v>
      </c>
      <c r="H3" s="35">
        <v>37502</v>
      </c>
      <c r="I3" s="35">
        <v>37532</v>
      </c>
      <c r="J3" s="60">
        <v>37928</v>
      </c>
      <c r="K3" s="60">
        <v>37958</v>
      </c>
      <c r="L3" s="60">
        <v>37625</v>
      </c>
      <c r="M3" s="60">
        <v>37656</v>
      </c>
      <c r="N3" s="61"/>
      <c r="O3" s="61"/>
    </row>
    <row r="4" spans="1:15" ht="15.75">
      <c r="A4" s="6" t="s">
        <v>14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39"/>
      <c r="O4" s="8"/>
    </row>
    <row r="5" spans="1:15" ht="12.75">
      <c r="A5" s="7" t="s">
        <v>15</v>
      </c>
      <c r="B5" s="44"/>
      <c r="C5" s="44">
        <f aca="true" t="shared" si="0" ref="C5:M5">B57</f>
        <v>-2805</v>
      </c>
      <c r="D5" s="44">
        <f t="shared" si="0"/>
        <v>-1136</v>
      </c>
      <c r="E5" s="44">
        <f t="shared" si="0"/>
        <v>533</v>
      </c>
      <c r="F5" s="44">
        <f t="shared" si="0"/>
        <v>2152</v>
      </c>
      <c r="G5" s="44">
        <f t="shared" si="0"/>
        <v>3821</v>
      </c>
      <c r="H5" s="44">
        <f t="shared" si="0"/>
        <v>5390</v>
      </c>
      <c r="I5" s="44">
        <f t="shared" si="0"/>
        <v>7009</v>
      </c>
      <c r="J5" s="44">
        <f t="shared" si="0"/>
        <v>8678</v>
      </c>
      <c r="K5" s="44">
        <f t="shared" si="0"/>
        <v>10347</v>
      </c>
      <c r="L5" s="44">
        <f t="shared" si="0"/>
        <v>11966</v>
      </c>
      <c r="M5" s="44">
        <f t="shared" si="0"/>
        <v>13635</v>
      </c>
      <c r="N5" s="40"/>
      <c r="O5" s="8"/>
    </row>
    <row r="6" spans="1:15" ht="12.75">
      <c r="A6" s="8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0"/>
      <c r="O6" s="8"/>
    </row>
    <row r="7" spans="1:15" ht="12.75">
      <c r="A7" s="32" t="s">
        <v>84</v>
      </c>
      <c r="B7" s="44">
        <v>20000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0"/>
      <c r="O7" s="8"/>
    </row>
    <row r="8" spans="1:15" ht="12.75">
      <c r="A8" s="32" t="s">
        <v>92</v>
      </c>
      <c r="B8" s="44">
        <v>15000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0"/>
      <c r="O8" s="8"/>
    </row>
    <row r="9" spans="1:15" ht="12.75">
      <c r="A9" s="4" t="s">
        <v>65</v>
      </c>
      <c r="B9" s="44">
        <v>17000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0"/>
      <c r="O9" s="8"/>
    </row>
    <row r="10" spans="1:15" ht="12.75">
      <c r="A10" s="9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1"/>
      <c r="O10" s="8"/>
    </row>
    <row r="11" spans="1:15" ht="12.75">
      <c r="A11" s="24" t="s">
        <v>16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0"/>
      <c r="O11" s="8"/>
    </row>
    <row r="12" spans="1:15" ht="12.75">
      <c r="A12" s="9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0"/>
      <c r="O12" s="8"/>
    </row>
    <row r="13" spans="1:15" ht="12.75">
      <c r="A13" s="25" t="s">
        <v>91</v>
      </c>
      <c r="B13" s="44">
        <v>15000</v>
      </c>
      <c r="C13" s="44">
        <v>15000</v>
      </c>
      <c r="D13" s="44">
        <v>15000</v>
      </c>
      <c r="E13" s="44">
        <v>15000</v>
      </c>
      <c r="F13" s="44">
        <v>15000</v>
      </c>
      <c r="G13" s="44">
        <v>15000</v>
      </c>
      <c r="H13" s="44">
        <v>15000</v>
      </c>
      <c r="I13" s="44">
        <v>15000</v>
      </c>
      <c r="J13" s="44">
        <v>15000</v>
      </c>
      <c r="K13" s="44">
        <v>15000</v>
      </c>
      <c r="L13" s="44">
        <v>15000</v>
      </c>
      <c r="M13" s="44">
        <v>15000</v>
      </c>
      <c r="N13" s="44">
        <f>SUM(B13:M13)</f>
        <v>180000</v>
      </c>
      <c r="O13" s="8"/>
    </row>
    <row r="14" spans="1:15" ht="12.75">
      <c r="A14" s="2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4"/>
      <c r="O14" s="8"/>
    </row>
    <row r="15" spans="1:15" ht="12.75">
      <c r="A15" s="26" t="s">
        <v>17</v>
      </c>
      <c r="B15" s="43">
        <f aca="true" t="shared" si="1" ref="B15:M15">SUM(B13:B14)</f>
        <v>15000</v>
      </c>
      <c r="C15" s="43">
        <f t="shared" si="1"/>
        <v>15000</v>
      </c>
      <c r="D15" s="43">
        <f t="shared" si="1"/>
        <v>15000</v>
      </c>
      <c r="E15" s="43">
        <f t="shared" si="1"/>
        <v>15000</v>
      </c>
      <c r="F15" s="43">
        <f t="shared" si="1"/>
        <v>15000</v>
      </c>
      <c r="G15" s="43">
        <f t="shared" si="1"/>
        <v>15000</v>
      </c>
      <c r="H15" s="43">
        <f t="shared" si="1"/>
        <v>15000</v>
      </c>
      <c r="I15" s="43">
        <f t="shared" si="1"/>
        <v>15000</v>
      </c>
      <c r="J15" s="43">
        <f t="shared" si="1"/>
        <v>15000</v>
      </c>
      <c r="K15" s="43">
        <f t="shared" si="1"/>
        <v>15000</v>
      </c>
      <c r="L15" s="43">
        <f t="shared" si="1"/>
        <v>15000</v>
      </c>
      <c r="M15" s="43">
        <f t="shared" si="1"/>
        <v>15000</v>
      </c>
      <c r="N15" s="49">
        <f>SUM(B15:M15)</f>
        <v>180000</v>
      </c>
      <c r="O15" s="8"/>
    </row>
    <row r="16" spans="1:15" ht="12.75">
      <c r="A16" s="8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0"/>
      <c r="O16" s="8"/>
    </row>
    <row r="17" spans="1:15" ht="12.75">
      <c r="A17" s="7" t="s">
        <v>18</v>
      </c>
      <c r="B17" s="44">
        <f>B7+B15+B9</f>
        <v>52000</v>
      </c>
      <c r="C17" s="44">
        <f aca="true" t="shared" si="2" ref="C17:M17">C15+C5</f>
        <v>12195</v>
      </c>
      <c r="D17" s="44">
        <f t="shared" si="2"/>
        <v>13864</v>
      </c>
      <c r="E17" s="44">
        <f t="shared" si="2"/>
        <v>15533</v>
      </c>
      <c r="F17" s="44">
        <f t="shared" si="2"/>
        <v>17152</v>
      </c>
      <c r="G17" s="44">
        <f t="shared" si="2"/>
        <v>18821</v>
      </c>
      <c r="H17" s="44">
        <f t="shared" si="2"/>
        <v>20390</v>
      </c>
      <c r="I17" s="44">
        <f t="shared" si="2"/>
        <v>22009</v>
      </c>
      <c r="J17" s="44">
        <f t="shared" si="2"/>
        <v>23678</v>
      </c>
      <c r="K17" s="44">
        <f t="shared" si="2"/>
        <v>25347</v>
      </c>
      <c r="L17" s="44">
        <f t="shared" si="2"/>
        <v>26966</v>
      </c>
      <c r="M17" s="47">
        <f t="shared" si="2"/>
        <v>28635</v>
      </c>
      <c r="N17" s="40"/>
      <c r="O17" s="8"/>
    </row>
    <row r="18" spans="1:15" ht="12.75">
      <c r="A18" s="8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0"/>
      <c r="O18" s="8"/>
    </row>
    <row r="19" spans="1:15" ht="15.75">
      <c r="A19" s="6" t="s">
        <v>19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0"/>
      <c r="O19" s="8"/>
    </row>
    <row r="20" spans="1:15" ht="12.75">
      <c r="A20" s="7" t="s">
        <v>20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0"/>
      <c r="O20" s="8"/>
    </row>
    <row r="21" spans="1:15" ht="12.75">
      <c r="A21" s="7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0"/>
      <c r="O21" s="8"/>
    </row>
    <row r="22" spans="1:15" ht="12.75">
      <c r="A22" s="25" t="s">
        <v>85</v>
      </c>
      <c r="B22" s="50">
        <v>16000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1"/>
      <c r="O22" s="8"/>
    </row>
    <row r="23" spans="1:15" ht="12.75">
      <c r="A23" s="25" t="s">
        <v>46</v>
      </c>
      <c r="B23" s="50">
        <v>4000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1"/>
      <c r="O23" s="8"/>
    </row>
    <row r="24" spans="1:15" ht="12.75">
      <c r="A24" s="33" t="s">
        <v>86</v>
      </c>
      <c r="B24" s="50">
        <v>14500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1"/>
      <c r="O24" s="8"/>
    </row>
    <row r="25" spans="1:15" ht="12.75">
      <c r="A25" s="25" t="s">
        <v>87</v>
      </c>
      <c r="B25" s="50">
        <v>15000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1"/>
      <c r="O25" s="8"/>
    </row>
    <row r="26" spans="1:15" ht="12.75">
      <c r="A26" s="25" t="s">
        <v>88</v>
      </c>
      <c r="B26" s="50">
        <v>2500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1"/>
      <c r="O26" s="8"/>
    </row>
    <row r="27" spans="1:15" ht="12.75">
      <c r="A27" s="25"/>
      <c r="B27" s="50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1"/>
      <c r="O27" s="8"/>
    </row>
    <row r="28" spans="1:15" ht="12.75">
      <c r="A28" s="25"/>
      <c r="B28" s="50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1"/>
      <c r="O28" s="8"/>
    </row>
    <row r="29" spans="1:15" ht="12.75">
      <c r="A29" s="27" t="s">
        <v>21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1"/>
      <c r="O29" s="8"/>
    </row>
    <row r="30" spans="1:15" ht="12.75">
      <c r="A30" s="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2"/>
      <c r="O30" s="8"/>
    </row>
    <row r="31" spans="1:15" ht="12.75">
      <c r="A31" s="7" t="s">
        <v>22</v>
      </c>
      <c r="B31" s="44">
        <f>SUM(B22:B30)</f>
        <v>52000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0"/>
      <c r="O31" s="8"/>
    </row>
    <row r="32" spans="1:15" ht="12.75">
      <c r="A32" s="8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8"/>
    </row>
    <row r="33" spans="1:15" ht="12.75">
      <c r="A33" s="7" t="s">
        <v>23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8"/>
    </row>
    <row r="34" spans="1:15" ht="12.75">
      <c r="A34" s="8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8"/>
    </row>
    <row r="35" spans="1:15" ht="12.75">
      <c r="A35" s="38" t="s">
        <v>70</v>
      </c>
      <c r="B35" s="50"/>
      <c r="C35" s="50">
        <v>386</v>
      </c>
      <c r="D35" s="50">
        <v>386</v>
      </c>
      <c r="E35" s="50">
        <v>386</v>
      </c>
      <c r="F35" s="50">
        <v>386</v>
      </c>
      <c r="G35" s="50">
        <v>386</v>
      </c>
      <c r="H35" s="50">
        <v>386</v>
      </c>
      <c r="I35" s="50">
        <v>386</v>
      </c>
      <c r="J35" s="50">
        <v>386</v>
      </c>
      <c r="K35" s="50">
        <v>386</v>
      </c>
      <c r="L35" s="50">
        <v>386</v>
      </c>
      <c r="M35" s="50">
        <v>386</v>
      </c>
      <c r="N35" s="50">
        <f>SUM(B35:M35)</f>
        <v>4246</v>
      </c>
      <c r="O35" s="8"/>
    </row>
    <row r="36" spans="1:15" ht="12.75">
      <c r="A36" s="33" t="s">
        <v>89</v>
      </c>
      <c r="B36" s="50"/>
      <c r="C36" s="50">
        <v>10440</v>
      </c>
      <c r="D36" s="50">
        <v>10440</v>
      </c>
      <c r="E36" s="50">
        <v>10440</v>
      </c>
      <c r="F36" s="50">
        <v>10440</v>
      </c>
      <c r="G36" s="50">
        <v>10440</v>
      </c>
      <c r="H36" s="50">
        <v>10440</v>
      </c>
      <c r="I36" s="50">
        <v>10440</v>
      </c>
      <c r="J36" s="50">
        <v>10440</v>
      </c>
      <c r="K36" s="50">
        <v>10440</v>
      </c>
      <c r="L36" s="50">
        <v>10440</v>
      </c>
      <c r="M36" s="50">
        <v>10440</v>
      </c>
      <c r="N36" s="50">
        <f>SUM(B36:M36)</f>
        <v>114840</v>
      </c>
      <c r="O36" s="8"/>
    </row>
    <row r="37" spans="1:15" ht="12.75">
      <c r="A37" s="33" t="s">
        <v>71</v>
      </c>
      <c r="B37" s="50">
        <v>50</v>
      </c>
      <c r="C37" s="50">
        <v>50</v>
      </c>
      <c r="D37" s="50">
        <v>50</v>
      </c>
      <c r="E37" s="50">
        <v>50</v>
      </c>
      <c r="F37" s="50">
        <v>50</v>
      </c>
      <c r="G37" s="50">
        <v>50</v>
      </c>
      <c r="H37" s="50">
        <v>50</v>
      </c>
      <c r="I37" s="50">
        <v>50</v>
      </c>
      <c r="J37" s="50">
        <v>50</v>
      </c>
      <c r="K37" s="50">
        <v>50</v>
      </c>
      <c r="L37" s="50">
        <v>50</v>
      </c>
      <c r="M37" s="50">
        <v>50</v>
      </c>
      <c r="N37" s="50">
        <f>SUM(B37:M37)</f>
        <v>600</v>
      </c>
      <c r="O37" s="8"/>
    </row>
    <row r="38" spans="1:15" ht="12.75">
      <c r="A38" t="s">
        <v>72</v>
      </c>
      <c r="B38">
        <v>25</v>
      </c>
      <c r="C38" s="50">
        <v>25</v>
      </c>
      <c r="D38" s="50">
        <v>25</v>
      </c>
      <c r="E38" s="50">
        <v>25</v>
      </c>
      <c r="F38" s="50">
        <v>25</v>
      </c>
      <c r="G38" s="50">
        <v>25</v>
      </c>
      <c r="H38" s="50">
        <v>25</v>
      </c>
      <c r="I38" s="50">
        <v>25</v>
      </c>
      <c r="J38" s="50">
        <v>25</v>
      </c>
      <c r="K38" s="50">
        <v>25</v>
      </c>
      <c r="L38" s="50">
        <v>25</v>
      </c>
      <c r="M38" s="50">
        <v>25</v>
      </c>
      <c r="N38" s="50">
        <f aca="true" t="shared" si="3" ref="N38:N48">SUM(B38:M38)</f>
        <v>300</v>
      </c>
      <c r="O38" s="8"/>
    </row>
    <row r="39" spans="1:15" ht="12.75">
      <c r="A39" s="34" t="s">
        <v>73</v>
      </c>
      <c r="B39" s="50">
        <v>100</v>
      </c>
      <c r="C39" s="50">
        <v>100</v>
      </c>
      <c r="D39" s="50">
        <v>100</v>
      </c>
      <c r="E39" s="50">
        <v>100</v>
      </c>
      <c r="F39" s="50">
        <v>100</v>
      </c>
      <c r="G39" s="50">
        <v>100</v>
      </c>
      <c r="H39" s="50">
        <v>100</v>
      </c>
      <c r="I39" s="50">
        <v>100</v>
      </c>
      <c r="J39" s="50">
        <v>100</v>
      </c>
      <c r="K39" s="50">
        <v>100</v>
      </c>
      <c r="L39" s="50">
        <v>100</v>
      </c>
      <c r="M39" s="50">
        <v>150</v>
      </c>
      <c r="N39" s="50">
        <f t="shared" si="3"/>
        <v>1250</v>
      </c>
      <c r="O39" s="8"/>
    </row>
    <row r="40" spans="1:15" ht="12.75">
      <c r="A40" s="34" t="s">
        <v>74</v>
      </c>
      <c r="B40" s="50">
        <v>100</v>
      </c>
      <c r="C40" s="50">
        <v>100</v>
      </c>
      <c r="D40" s="50">
        <v>100</v>
      </c>
      <c r="E40" s="50">
        <v>100</v>
      </c>
      <c r="F40" s="50">
        <v>100</v>
      </c>
      <c r="G40" s="50">
        <v>100</v>
      </c>
      <c r="H40" s="50">
        <v>100</v>
      </c>
      <c r="I40" s="50">
        <v>100</v>
      </c>
      <c r="J40" s="50">
        <v>100</v>
      </c>
      <c r="K40" s="50">
        <v>100</v>
      </c>
      <c r="L40" s="50">
        <v>100</v>
      </c>
      <c r="M40" s="50"/>
      <c r="N40" s="50">
        <f>SUM(B40:M40)</f>
        <v>1100</v>
      </c>
      <c r="O40" s="8"/>
    </row>
    <row r="41" spans="1:15" ht="12.75">
      <c r="A41" s="34" t="s">
        <v>75</v>
      </c>
      <c r="B41" s="50"/>
      <c r="C41" s="50"/>
      <c r="D41" s="50"/>
      <c r="E41" s="50"/>
      <c r="F41" s="50"/>
      <c r="G41" s="50">
        <v>100</v>
      </c>
      <c r="H41" s="50"/>
      <c r="I41" s="50"/>
      <c r="J41" s="50"/>
      <c r="K41" s="50"/>
      <c r="L41" s="50"/>
      <c r="M41" s="50">
        <v>100</v>
      </c>
      <c r="N41" s="50">
        <f t="shared" si="3"/>
        <v>200</v>
      </c>
      <c r="O41" s="8"/>
    </row>
    <row r="42" spans="1:15" ht="12.75">
      <c r="A42" s="33" t="s">
        <v>76</v>
      </c>
      <c r="B42" s="50">
        <v>30</v>
      </c>
      <c r="C42" s="50">
        <v>30</v>
      </c>
      <c r="D42" s="50">
        <v>30</v>
      </c>
      <c r="E42" s="50">
        <v>30</v>
      </c>
      <c r="F42" s="50">
        <v>30</v>
      </c>
      <c r="G42" s="50">
        <v>30</v>
      </c>
      <c r="H42" s="50">
        <v>30</v>
      </c>
      <c r="I42" s="50">
        <v>30</v>
      </c>
      <c r="J42" s="50">
        <v>30</v>
      </c>
      <c r="K42" s="50">
        <v>30</v>
      </c>
      <c r="L42" s="50">
        <v>30</v>
      </c>
      <c r="M42" s="50">
        <v>30</v>
      </c>
      <c r="N42" s="50">
        <f t="shared" si="3"/>
        <v>360</v>
      </c>
      <c r="O42" s="8"/>
    </row>
    <row r="43" spans="1:15" ht="12.75">
      <c r="A43" s="32" t="s">
        <v>77</v>
      </c>
      <c r="B43" s="50">
        <v>50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>
        <f t="shared" si="3"/>
        <v>50</v>
      </c>
      <c r="O43" s="8"/>
    </row>
    <row r="44" spans="1:15" ht="12.75">
      <c r="A44" s="32" t="s">
        <v>78</v>
      </c>
      <c r="B44" s="51">
        <v>75</v>
      </c>
      <c r="C44" s="51">
        <v>75</v>
      </c>
      <c r="D44" s="51">
        <v>75</v>
      </c>
      <c r="E44" s="51">
        <v>75</v>
      </c>
      <c r="F44" s="51">
        <v>75</v>
      </c>
      <c r="G44" s="51">
        <v>75</v>
      </c>
      <c r="H44" s="51">
        <v>75</v>
      </c>
      <c r="I44" s="51">
        <v>75</v>
      </c>
      <c r="J44" s="51">
        <v>75</v>
      </c>
      <c r="K44" s="51">
        <v>75</v>
      </c>
      <c r="L44" s="51">
        <v>75</v>
      </c>
      <c r="M44" s="51">
        <v>75</v>
      </c>
      <c r="N44" s="50">
        <f t="shared" si="3"/>
        <v>900</v>
      </c>
      <c r="O44" s="8"/>
    </row>
    <row r="45" spans="1:15" ht="12.75">
      <c r="A45" s="32" t="s">
        <v>79</v>
      </c>
      <c r="B45" s="51">
        <v>30</v>
      </c>
      <c r="C45" s="51">
        <v>30</v>
      </c>
      <c r="D45" s="51">
        <v>30</v>
      </c>
      <c r="E45" s="51">
        <v>30</v>
      </c>
      <c r="F45" s="51">
        <v>30</v>
      </c>
      <c r="G45" s="51">
        <v>30</v>
      </c>
      <c r="H45" s="51">
        <v>30</v>
      </c>
      <c r="I45" s="51">
        <v>30</v>
      </c>
      <c r="J45" s="51">
        <v>30</v>
      </c>
      <c r="K45" s="51">
        <v>30</v>
      </c>
      <c r="L45" s="51">
        <v>30</v>
      </c>
      <c r="M45" s="51">
        <v>30</v>
      </c>
      <c r="N45" s="50">
        <f t="shared" si="3"/>
        <v>360</v>
      </c>
      <c r="O45" s="8"/>
    </row>
    <row r="46" spans="1:15" ht="12.75">
      <c r="A46" s="25" t="s">
        <v>80</v>
      </c>
      <c r="B46" s="50">
        <v>250</v>
      </c>
      <c r="C46" s="50"/>
      <c r="D46" s="50"/>
      <c r="E46" s="50">
        <v>50</v>
      </c>
      <c r="F46" s="50"/>
      <c r="G46" s="50"/>
      <c r="H46" s="50">
        <v>50</v>
      </c>
      <c r="I46" s="50"/>
      <c r="J46" s="50"/>
      <c r="K46" s="50">
        <v>50</v>
      </c>
      <c r="L46" s="50"/>
      <c r="M46" s="50"/>
      <c r="N46" s="50">
        <f t="shared" si="3"/>
        <v>400</v>
      </c>
      <c r="O46" s="8"/>
    </row>
    <row r="47" spans="1:15" ht="12.75">
      <c r="A47" s="25" t="s">
        <v>81</v>
      </c>
      <c r="B47" s="50">
        <v>70</v>
      </c>
      <c r="C47" s="50">
        <v>70</v>
      </c>
      <c r="D47" s="50">
        <v>70</v>
      </c>
      <c r="E47" s="50">
        <v>70</v>
      </c>
      <c r="F47" s="50">
        <v>70</v>
      </c>
      <c r="G47" s="50">
        <v>70</v>
      </c>
      <c r="H47" s="50">
        <v>70</v>
      </c>
      <c r="I47" s="50">
        <v>70</v>
      </c>
      <c r="J47" s="50">
        <v>70</v>
      </c>
      <c r="K47" s="50">
        <v>70</v>
      </c>
      <c r="L47" s="50">
        <v>70</v>
      </c>
      <c r="M47" s="50">
        <v>70</v>
      </c>
      <c r="N47" s="50">
        <f t="shared" si="3"/>
        <v>840</v>
      </c>
      <c r="O47" s="8"/>
    </row>
    <row r="48" spans="1:15" ht="12.75">
      <c r="A48" s="32" t="s">
        <v>82</v>
      </c>
      <c r="B48" s="51">
        <v>25</v>
      </c>
      <c r="C48" s="51">
        <v>25</v>
      </c>
      <c r="D48" s="51">
        <v>25</v>
      </c>
      <c r="E48" s="51">
        <v>25</v>
      </c>
      <c r="F48" s="51">
        <v>25</v>
      </c>
      <c r="G48" s="51">
        <v>25</v>
      </c>
      <c r="H48" s="51">
        <v>25</v>
      </c>
      <c r="I48" s="51">
        <v>25</v>
      </c>
      <c r="J48" s="51">
        <v>25</v>
      </c>
      <c r="K48" s="51">
        <v>25</v>
      </c>
      <c r="L48" s="51">
        <v>25</v>
      </c>
      <c r="M48" s="51">
        <v>25</v>
      </c>
      <c r="N48" s="50">
        <f t="shared" si="3"/>
        <v>300</v>
      </c>
      <c r="O48" s="8"/>
    </row>
    <row r="49" spans="1:15" ht="12.75">
      <c r="A49" s="8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0"/>
      <c r="O49" s="8"/>
    </row>
    <row r="50" spans="1:15" ht="12.75">
      <c r="A50" s="9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8"/>
    </row>
    <row r="51" spans="1:15" ht="12.75">
      <c r="A51" s="7" t="s">
        <v>24</v>
      </c>
      <c r="B51" s="51">
        <f>SUM(B35:B49)</f>
        <v>805</v>
      </c>
      <c r="C51" s="51">
        <f aca="true" t="shared" si="4" ref="C51:N51">SUM(C35:C49)</f>
        <v>11331</v>
      </c>
      <c r="D51" s="51">
        <f t="shared" si="4"/>
        <v>11331</v>
      </c>
      <c r="E51" s="51">
        <f t="shared" si="4"/>
        <v>11381</v>
      </c>
      <c r="F51" s="51">
        <f t="shared" si="4"/>
        <v>11331</v>
      </c>
      <c r="G51" s="51">
        <f t="shared" si="4"/>
        <v>11431</v>
      </c>
      <c r="H51" s="51">
        <f t="shared" si="4"/>
        <v>11381</v>
      </c>
      <c r="I51" s="51">
        <f t="shared" si="4"/>
        <v>11331</v>
      </c>
      <c r="J51" s="51">
        <f t="shared" si="4"/>
        <v>11331</v>
      </c>
      <c r="K51" s="51">
        <f t="shared" si="4"/>
        <v>11381</v>
      </c>
      <c r="L51" s="51">
        <f t="shared" si="4"/>
        <v>11331</v>
      </c>
      <c r="M51" s="51">
        <f t="shared" si="4"/>
        <v>11381</v>
      </c>
      <c r="N51" s="51">
        <f t="shared" si="4"/>
        <v>125746</v>
      </c>
      <c r="O51" s="8"/>
    </row>
    <row r="52" spans="1:15" ht="12.75">
      <c r="A52" s="8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8"/>
    </row>
    <row r="53" spans="1:15" ht="12.75">
      <c r="A53" s="4" t="s">
        <v>25</v>
      </c>
      <c r="B53" s="51">
        <f aca="true" t="shared" si="5" ref="B53:M53">B51+B31</f>
        <v>52805</v>
      </c>
      <c r="C53" s="51">
        <f t="shared" si="5"/>
        <v>11331</v>
      </c>
      <c r="D53" s="51">
        <f t="shared" si="5"/>
        <v>11331</v>
      </c>
      <c r="E53" s="51">
        <f t="shared" si="5"/>
        <v>11381</v>
      </c>
      <c r="F53" s="51">
        <f t="shared" si="5"/>
        <v>11331</v>
      </c>
      <c r="G53" s="51">
        <f t="shared" si="5"/>
        <v>11431</v>
      </c>
      <c r="H53" s="51">
        <f t="shared" si="5"/>
        <v>11381</v>
      </c>
      <c r="I53" s="51">
        <f t="shared" si="5"/>
        <v>11331</v>
      </c>
      <c r="J53" s="51">
        <f t="shared" si="5"/>
        <v>11331</v>
      </c>
      <c r="K53" s="51">
        <f t="shared" si="5"/>
        <v>11381</v>
      </c>
      <c r="L53" s="51">
        <f t="shared" si="5"/>
        <v>11331</v>
      </c>
      <c r="M53" s="51">
        <f t="shared" si="5"/>
        <v>11381</v>
      </c>
      <c r="N53" s="51">
        <f>SUM(B53:M53)</f>
        <v>177746</v>
      </c>
      <c r="O53" s="8"/>
    </row>
    <row r="54" spans="1:15" ht="12.75">
      <c r="A54" s="8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8"/>
    </row>
    <row r="55" spans="1:15" ht="12.75">
      <c r="A55" s="4" t="s">
        <v>26</v>
      </c>
      <c r="B55" s="51">
        <f aca="true" t="shared" si="6" ref="B55:M55">B17-B53</f>
        <v>-805</v>
      </c>
      <c r="C55" s="51">
        <f t="shared" si="6"/>
        <v>864</v>
      </c>
      <c r="D55" s="51">
        <f t="shared" si="6"/>
        <v>2533</v>
      </c>
      <c r="E55" s="51">
        <f t="shared" si="6"/>
        <v>4152</v>
      </c>
      <c r="F55" s="51">
        <f t="shared" si="6"/>
        <v>5821</v>
      </c>
      <c r="G55" s="51">
        <f t="shared" si="6"/>
        <v>7390</v>
      </c>
      <c r="H55" s="51">
        <f t="shared" si="6"/>
        <v>9009</v>
      </c>
      <c r="I55" s="51">
        <f t="shared" si="6"/>
        <v>10678</v>
      </c>
      <c r="J55" s="51">
        <f t="shared" si="6"/>
        <v>12347</v>
      </c>
      <c r="K55" s="51">
        <f t="shared" si="6"/>
        <v>13966</v>
      </c>
      <c r="L55" s="51">
        <f t="shared" si="6"/>
        <v>15635</v>
      </c>
      <c r="M55" s="51">
        <f t="shared" si="6"/>
        <v>17254</v>
      </c>
      <c r="N55" s="51"/>
      <c r="O55" s="8"/>
    </row>
    <row r="56" spans="1:15" ht="13.5" thickBot="1">
      <c r="A56" s="4" t="s">
        <v>27</v>
      </c>
      <c r="B56" s="52">
        <v>2000</v>
      </c>
      <c r="C56" s="52">
        <v>2000</v>
      </c>
      <c r="D56" s="52">
        <v>2000</v>
      </c>
      <c r="E56" s="52">
        <v>2000</v>
      </c>
      <c r="F56" s="52">
        <v>2000</v>
      </c>
      <c r="G56" s="52">
        <v>2000</v>
      </c>
      <c r="H56" s="52">
        <v>2000</v>
      </c>
      <c r="I56" s="52">
        <v>2000</v>
      </c>
      <c r="J56" s="52">
        <v>2000</v>
      </c>
      <c r="K56" s="52">
        <v>2000</v>
      </c>
      <c r="L56" s="52">
        <v>2000</v>
      </c>
      <c r="M56" s="52">
        <v>2000</v>
      </c>
      <c r="N56" s="54">
        <f>SUM(B56:M56)</f>
        <v>24000</v>
      </c>
      <c r="O56" s="8"/>
    </row>
    <row r="57" spans="1:15" ht="15.75" customHeight="1" thickBot="1" thickTop="1">
      <c r="A57" s="4" t="s">
        <v>28</v>
      </c>
      <c r="B57" s="55">
        <f>B55-B56</f>
        <v>-2805</v>
      </c>
      <c r="C57" s="55">
        <f>C55-C56</f>
        <v>-1136</v>
      </c>
      <c r="D57" s="55">
        <f>D55-D56</f>
        <v>533</v>
      </c>
      <c r="E57" s="55">
        <f aca="true" t="shared" si="7" ref="E57:M57">E55-E56</f>
        <v>2152</v>
      </c>
      <c r="F57" s="55">
        <f t="shared" si="7"/>
        <v>3821</v>
      </c>
      <c r="G57" s="55">
        <f t="shared" si="7"/>
        <v>5390</v>
      </c>
      <c r="H57" s="55">
        <f t="shared" si="7"/>
        <v>7009</v>
      </c>
      <c r="I57" s="55">
        <f t="shared" si="7"/>
        <v>8678</v>
      </c>
      <c r="J57" s="55">
        <f t="shared" si="7"/>
        <v>10347</v>
      </c>
      <c r="K57" s="55">
        <f t="shared" si="7"/>
        <v>11966</v>
      </c>
      <c r="L57" s="55">
        <f t="shared" si="7"/>
        <v>13635</v>
      </c>
      <c r="M57" s="56">
        <f t="shared" si="7"/>
        <v>15254</v>
      </c>
      <c r="N57" s="51"/>
      <c r="O57" s="8"/>
    </row>
    <row r="58" spans="1:15" ht="12.75">
      <c r="A58" s="8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8"/>
    </row>
    <row r="59" spans="1:15" ht="12.75">
      <c r="A59" s="28" t="s">
        <v>29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8"/>
    </row>
    <row r="60" spans="1:15" ht="13.5">
      <c r="A60" s="36" t="s">
        <v>83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ht="13.5">
      <c r="A61" s="37" t="s">
        <v>93</v>
      </c>
    </row>
    <row r="62" ht="13.5">
      <c r="A62" s="23"/>
    </row>
    <row r="64" ht="15">
      <c r="A64" s="22" t="s">
        <v>90</v>
      </c>
    </row>
    <row r="65" ht="15">
      <c r="A65" s="22"/>
    </row>
    <row r="66" ht="15">
      <c r="A66" s="22"/>
    </row>
    <row r="67" ht="15">
      <c r="A67" s="22"/>
    </row>
    <row r="68" ht="15">
      <c r="A68" s="22"/>
    </row>
    <row r="69" ht="15">
      <c r="A69" s="22"/>
    </row>
    <row r="70" ht="15">
      <c r="A70" s="22"/>
    </row>
  </sheetData>
  <printOptions/>
  <pageMargins left="0.89" right="0.61" top="0.8" bottom="0.5" header="0.5" footer="0.5"/>
  <pageSetup horizontalDpi="4000" verticalDpi="4000" orientation="landscape" scale="58" r:id="rId1"/>
  <headerFooter alignWithMargins="0">
    <oddHeader>&amp;C&amp;F</oddHeader>
    <oddFooter>&amp;L&amp;D&amp;C&amp;N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 topLeftCell="A1">
      <pane ySplit="2" topLeftCell="BM27" activePane="bottomLeft" state="frozen"/>
      <selection pane="topLeft" activeCell="A1" sqref="A1"/>
      <selection pane="bottomLeft" activeCell="B37" sqref="B37"/>
    </sheetView>
  </sheetViews>
  <sheetFormatPr defaultColWidth="9.140625" defaultRowHeight="12.75"/>
  <cols>
    <col min="1" max="1" width="43.140625" style="0" customWidth="1"/>
    <col min="2" max="2" width="13.00390625" style="0" customWidth="1"/>
    <col min="3" max="3" width="13.57421875" style="0" customWidth="1"/>
    <col min="4" max="4" width="14.421875" style="0" customWidth="1"/>
  </cols>
  <sheetData>
    <row r="1" spans="1:4" ht="12.75">
      <c r="A1" s="10"/>
      <c r="B1" s="19" t="s">
        <v>30</v>
      </c>
      <c r="C1" s="10"/>
      <c r="D1" s="10"/>
    </row>
    <row r="2" spans="1:4" ht="12.75">
      <c r="A2" s="10"/>
      <c r="B2" s="12" t="s">
        <v>31</v>
      </c>
      <c r="C2" s="12" t="s">
        <v>32</v>
      </c>
      <c r="D2" s="12" t="s">
        <v>33</v>
      </c>
    </row>
    <row r="3" spans="1:4" ht="12.75">
      <c r="A3" s="10"/>
      <c r="B3" s="10"/>
      <c r="C3" s="10"/>
      <c r="D3" s="10"/>
    </row>
    <row r="4" spans="1:4" ht="15">
      <c r="A4" s="18" t="s">
        <v>14</v>
      </c>
      <c r="B4" s="10"/>
      <c r="C4" s="10"/>
      <c r="D4" s="10"/>
    </row>
    <row r="5" spans="1:4" ht="12.75">
      <c r="A5" s="11" t="s">
        <v>15</v>
      </c>
      <c r="B5" s="13">
        <v>0</v>
      </c>
      <c r="C5" s="13">
        <f>B56</f>
        <v>15254</v>
      </c>
      <c r="D5" s="13">
        <f>C56</f>
        <v>62842.00000000003</v>
      </c>
    </row>
    <row r="6" spans="1:4" ht="12.75">
      <c r="A6" s="10"/>
      <c r="B6" s="10"/>
      <c r="C6" s="10"/>
      <c r="D6" s="10"/>
    </row>
    <row r="7" spans="1:4" ht="12.75">
      <c r="A7" s="32" t="s">
        <v>94</v>
      </c>
      <c r="B7" s="30">
        <f>'12mthcashflow'!B7</f>
        <v>20000</v>
      </c>
      <c r="C7" s="10"/>
      <c r="D7" s="10"/>
    </row>
    <row r="8" spans="1:4" ht="12.75">
      <c r="A8" s="4" t="s">
        <v>65</v>
      </c>
      <c r="B8" s="30">
        <f>'12mthcashflow'!B9</f>
        <v>17000</v>
      </c>
      <c r="C8" s="10"/>
      <c r="D8" s="10"/>
    </row>
    <row r="9" spans="1:4" ht="12.75">
      <c r="A9" s="10"/>
      <c r="B9" s="10"/>
      <c r="C9" s="10"/>
      <c r="D9" s="10"/>
    </row>
    <row r="10" spans="1:4" ht="12.75">
      <c r="A10" s="11" t="s">
        <v>16</v>
      </c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 t="s">
        <v>34</v>
      </c>
      <c r="B12" s="13">
        <f>'12mthcashflow'!N13</f>
        <v>180000</v>
      </c>
      <c r="C12" s="13">
        <f>B12*1.1</f>
        <v>198000.00000000003</v>
      </c>
      <c r="D12" s="13">
        <f>C12*1.1</f>
        <v>217800.00000000006</v>
      </c>
    </row>
    <row r="13" spans="1:4" ht="13.5" thickBot="1">
      <c r="A13" s="10"/>
      <c r="B13" s="14"/>
      <c r="C13" s="14"/>
      <c r="D13" s="14"/>
    </row>
    <row r="14" spans="1:4" ht="12.75">
      <c r="A14" s="11" t="s">
        <v>17</v>
      </c>
      <c r="B14" s="15">
        <f>SUM(B12:B13)</f>
        <v>180000</v>
      </c>
      <c r="C14" s="15">
        <f>SUM(C12:C13)</f>
        <v>198000.00000000003</v>
      </c>
      <c r="D14" s="15">
        <f>SUM(D12:D13)</f>
        <v>217800.00000000006</v>
      </c>
    </row>
    <row r="15" spans="1:4" ht="12.75">
      <c r="A15" s="10"/>
      <c r="B15" s="10"/>
      <c r="C15" s="10"/>
      <c r="D15" s="10"/>
    </row>
    <row r="16" spans="1:4" ht="12.75">
      <c r="A16" s="11" t="s">
        <v>18</v>
      </c>
      <c r="B16" s="13">
        <f>B14+B8+B7+B5</f>
        <v>217000</v>
      </c>
      <c r="C16" s="13">
        <f>C14+C8+C7+C5</f>
        <v>213254.00000000003</v>
      </c>
      <c r="D16" s="13">
        <f>D14+D8+D7+D5</f>
        <v>280642.0000000001</v>
      </c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5">
      <c r="A19" s="18" t="s">
        <v>19</v>
      </c>
      <c r="B19" s="10"/>
      <c r="C19" s="10"/>
      <c r="D19" s="10"/>
    </row>
    <row r="20" spans="1:4" ht="12.75">
      <c r="A20" s="11" t="s">
        <v>20</v>
      </c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25" t="s">
        <v>85</v>
      </c>
      <c r="B22" s="30">
        <v>16000</v>
      </c>
      <c r="C22" s="10"/>
      <c r="D22" s="10"/>
    </row>
    <row r="23" spans="1:4" ht="12.75">
      <c r="A23" s="25" t="s">
        <v>46</v>
      </c>
      <c r="B23" s="30">
        <f>'12mthcashflow'!B23</f>
        <v>4000</v>
      </c>
      <c r="C23" s="10"/>
      <c r="D23" s="10"/>
    </row>
    <row r="24" spans="1:4" ht="12.75">
      <c r="A24" s="33" t="s">
        <v>86</v>
      </c>
      <c r="B24" s="30">
        <v>14500</v>
      </c>
      <c r="C24" s="10"/>
      <c r="D24" s="10"/>
    </row>
    <row r="25" spans="1:4" ht="12.75">
      <c r="A25" s="25" t="s">
        <v>87</v>
      </c>
      <c r="B25" s="30">
        <f>'12mthcashflow'!B25</f>
        <v>15000</v>
      </c>
      <c r="C25" s="10"/>
      <c r="D25" s="10"/>
    </row>
    <row r="26" spans="1:4" ht="12.75">
      <c r="A26" s="25" t="s">
        <v>88</v>
      </c>
      <c r="B26" s="30">
        <f>'12mthcashflow'!B26</f>
        <v>2500</v>
      </c>
      <c r="C26" s="10"/>
      <c r="D26" s="10"/>
    </row>
    <row r="27" spans="2:4" ht="12.75">
      <c r="B27" s="30">
        <f>'12mthcashflow'!B27</f>
        <v>0</v>
      </c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20" t="s">
        <v>35</v>
      </c>
      <c r="B29" s="13">
        <f>'12mthcashflow'!B29</f>
        <v>0</v>
      </c>
      <c r="C29" s="10"/>
      <c r="D29" s="10"/>
    </row>
    <row r="30" spans="1:4" ht="13.5" thickBot="1">
      <c r="A30" s="10"/>
      <c r="B30" s="14"/>
      <c r="C30" s="10"/>
      <c r="D30" s="10"/>
    </row>
    <row r="31" spans="2:4" ht="12.75">
      <c r="B31" s="15">
        <f>SUM(B21:B30)</f>
        <v>52000</v>
      </c>
      <c r="C31" s="10"/>
      <c r="D31" s="10"/>
    </row>
    <row r="32" spans="1:4" ht="12.75">
      <c r="A32" s="11" t="s">
        <v>23</v>
      </c>
      <c r="B32" s="10"/>
      <c r="C32" s="10"/>
      <c r="D32" s="10"/>
    </row>
    <row r="33" spans="1:4" ht="12.75">
      <c r="A33" s="11"/>
      <c r="B33" s="10"/>
      <c r="C33" s="10"/>
      <c r="D33" s="10"/>
    </row>
    <row r="34" spans="1:4" ht="12.75">
      <c r="A34" s="38" t="s">
        <v>69</v>
      </c>
      <c r="B34" s="30">
        <f>'12mthcashflow'!N35</f>
        <v>4246</v>
      </c>
      <c r="C34" s="30">
        <v>4246</v>
      </c>
      <c r="D34" s="30">
        <v>4246</v>
      </c>
    </row>
    <row r="35" spans="1:4" ht="12.75">
      <c r="A35" s="33" t="s">
        <v>89</v>
      </c>
      <c r="B35" s="30">
        <f>'12mthcashflow'!N36</f>
        <v>114840</v>
      </c>
      <c r="C35" s="30">
        <v>114840</v>
      </c>
      <c r="D35" s="30">
        <v>114840</v>
      </c>
    </row>
    <row r="36" spans="1:4" ht="12.75">
      <c r="A36" s="33" t="s">
        <v>71</v>
      </c>
      <c r="B36" s="50">
        <v>600</v>
      </c>
      <c r="C36" s="30">
        <f aca="true" t="shared" si="0" ref="C36:D47">B36*1.1</f>
        <v>660</v>
      </c>
      <c r="D36" s="30">
        <f t="shared" si="0"/>
        <v>726.0000000000001</v>
      </c>
    </row>
    <row r="37" spans="1:4" ht="12.75">
      <c r="A37" t="s">
        <v>72</v>
      </c>
      <c r="B37" s="30">
        <v>300</v>
      </c>
      <c r="C37" s="30">
        <f t="shared" si="0"/>
        <v>330</v>
      </c>
      <c r="D37" s="30">
        <f t="shared" si="0"/>
        <v>363.00000000000006</v>
      </c>
    </row>
    <row r="38" spans="1:4" ht="12.75">
      <c r="A38" s="34" t="s">
        <v>73</v>
      </c>
      <c r="B38" s="30">
        <v>1250</v>
      </c>
      <c r="C38" s="30">
        <f t="shared" si="0"/>
        <v>1375</v>
      </c>
      <c r="D38" s="30">
        <f t="shared" si="0"/>
        <v>1512.5000000000002</v>
      </c>
    </row>
    <row r="39" spans="1:4" ht="12.75">
      <c r="A39" s="34" t="s">
        <v>74</v>
      </c>
      <c r="B39" s="30">
        <v>1100</v>
      </c>
      <c r="C39" s="30">
        <f t="shared" si="0"/>
        <v>1210</v>
      </c>
      <c r="D39" s="30">
        <f t="shared" si="0"/>
        <v>1331</v>
      </c>
    </row>
    <row r="40" spans="1:4" ht="12.75">
      <c r="A40" s="34" t="s">
        <v>75</v>
      </c>
      <c r="B40" s="30">
        <v>200</v>
      </c>
      <c r="C40" s="30">
        <f t="shared" si="0"/>
        <v>220.00000000000003</v>
      </c>
      <c r="D40" s="30">
        <f t="shared" si="0"/>
        <v>242.00000000000006</v>
      </c>
    </row>
    <row r="41" spans="1:4" ht="12.75">
      <c r="A41" s="33" t="s">
        <v>76</v>
      </c>
      <c r="B41" s="30">
        <v>360</v>
      </c>
      <c r="C41" s="30">
        <f t="shared" si="0"/>
        <v>396.00000000000006</v>
      </c>
      <c r="D41" s="30">
        <f t="shared" si="0"/>
        <v>435.6000000000001</v>
      </c>
    </row>
    <row r="42" spans="1:4" ht="12.75">
      <c r="A42" s="32" t="s">
        <v>77</v>
      </c>
      <c r="B42" s="30">
        <v>50</v>
      </c>
      <c r="C42" s="30">
        <f t="shared" si="0"/>
        <v>55.00000000000001</v>
      </c>
      <c r="D42" s="30">
        <f t="shared" si="0"/>
        <v>60.500000000000014</v>
      </c>
    </row>
    <row r="43" spans="1:4" ht="12.75">
      <c r="A43" s="32" t="s">
        <v>78</v>
      </c>
      <c r="B43" s="30">
        <v>900</v>
      </c>
      <c r="C43" s="30">
        <f t="shared" si="0"/>
        <v>990.0000000000001</v>
      </c>
      <c r="D43" s="30">
        <f t="shared" si="0"/>
        <v>1089.0000000000002</v>
      </c>
    </row>
    <row r="44" spans="1:4" ht="12.75">
      <c r="A44" s="32" t="s">
        <v>79</v>
      </c>
      <c r="B44" s="30">
        <v>360</v>
      </c>
      <c r="C44" s="30">
        <f t="shared" si="0"/>
        <v>396.00000000000006</v>
      </c>
      <c r="D44" s="30">
        <f t="shared" si="0"/>
        <v>435.6000000000001</v>
      </c>
    </row>
    <row r="45" spans="1:4" ht="12.75">
      <c r="A45" s="25" t="s">
        <v>80</v>
      </c>
      <c r="B45" s="30">
        <v>400</v>
      </c>
      <c r="C45" s="30">
        <f t="shared" si="0"/>
        <v>440.00000000000006</v>
      </c>
      <c r="D45" s="30">
        <f t="shared" si="0"/>
        <v>484.0000000000001</v>
      </c>
    </row>
    <row r="46" spans="1:4" ht="12.75">
      <c r="A46" s="25" t="s">
        <v>81</v>
      </c>
      <c r="B46" s="30">
        <v>840</v>
      </c>
      <c r="C46" s="30">
        <f t="shared" si="0"/>
        <v>924.0000000000001</v>
      </c>
      <c r="D46" s="30">
        <f t="shared" si="0"/>
        <v>1016.4000000000002</v>
      </c>
    </row>
    <row r="47" spans="1:4" ht="12.75">
      <c r="A47" s="32" t="s">
        <v>82</v>
      </c>
      <c r="B47" s="30">
        <v>300</v>
      </c>
      <c r="C47" s="30">
        <f t="shared" si="0"/>
        <v>330</v>
      </c>
      <c r="D47" s="30">
        <f t="shared" si="0"/>
        <v>363.00000000000006</v>
      </c>
    </row>
    <row r="48" spans="1:4" ht="13.5" thickBot="1">
      <c r="A48" s="10"/>
      <c r="B48" s="14"/>
      <c r="C48" s="16"/>
      <c r="D48" s="16"/>
    </row>
    <row r="49" spans="1:4" ht="12.75">
      <c r="A49" s="10"/>
      <c r="B49" s="17"/>
      <c r="C49" s="17"/>
      <c r="D49" s="17"/>
    </row>
    <row r="50" spans="1:4" ht="12.75">
      <c r="A50" s="11" t="s">
        <v>24</v>
      </c>
      <c r="B50" s="13">
        <f>SUM(B34:B49)</f>
        <v>125746</v>
      </c>
      <c r="C50" s="13">
        <f>SUM(C34:C49)</f>
        <v>126412</v>
      </c>
      <c r="D50" s="13">
        <f>SUM(D34:D49)</f>
        <v>127144.6</v>
      </c>
    </row>
    <row r="51" spans="1:4" ht="12.75">
      <c r="A51" s="10"/>
      <c r="B51" s="10"/>
      <c r="C51" s="10"/>
      <c r="D51" s="10"/>
    </row>
    <row r="52" spans="1:4" ht="12.75">
      <c r="A52" s="10" t="s">
        <v>25</v>
      </c>
      <c r="B52" s="13">
        <v>177746</v>
      </c>
      <c r="C52" s="13">
        <f>C31+C50</f>
        <v>126412</v>
      </c>
      <c r="D52" s="13">
        <f>D31+D50</f>
        <v>127144.6</v>
      </c>
    </row>
    <row r="53" spans="1:4" ht="12.75">
      <c r="A53" s="10"/>
      <c r="B53" s="10"/>
      <c r="C53" s="10"/>
      <c r="D53" s="10"/>
    </row>
    <row r="54" spans="1:4" ht="12.75">
      <c r="A54" s="10" t="s">
        <v>36</v>
      </c>
      <c r="B54" s="13">
        <f>B16-B52</f>
        <v>39254</v>
      </c>
      <c r="C54" s="13">
        <f>C16-C52</f>
        <v>86842.00000000003</v>
      </c>
      <c r="D54" s="13">
        <f>D16-D52</f>
        <v>153497.4000000001</v>
      </c>
    </row>
    <row r="55" spans="1:4" ht="13.5" thickBot="1">
      <c r="A55" s="10" t="s">
        <v>27</v>
      </c>
      <c r="B55" s="16">
        <f>'12mthcashflow'!N56</f>
        <v>24000</v>
      </c>
      <c r="C55" s="16">
        <v>24000</v>
      </c>
      <c r="D55" s="16">
        <v>24000</v>
      </c>
    </row>
    <row r="56" spans="1:4" ht="13.5" thickBot="1">
      <c r="A56" s="10" t="s">
        <v>28</v>
      </c>
      <c r="B56" s="21">
        <f>B54-B55</f>
        <v>15254</v>
      </c>
      <c r="C56" s="21">
        <f>C54-C55</f>
        <v>62842.00000000003</v>
      </c>
      <c r="D56" s="21">
        <f>D54-D55</f>
        <v>129497.40000000011</v>
      </c>
    </row>
    <row r="57" spans="1:4" ht="13.5" thickTop="1">
      <c r="A57" s="10"/>
      <c r="B57" s="17"/>
      <c r="C57" s="17"/>
      <c r="D57" s="17"/>
    </row>
    <row r="58" spans="1:4" ht="12.75">
      <c r="A58" s="11" t="s">
        <v>37</v>
      </c>
      <c r="B58" s="10"/>
      <c r="C58" s="10"/>
      <c r="D58" s="10"/>
    </row>
    <row r="59" ht="13.5">
      <c r="A59" s="36" t="s">
        <v>83</v>
      </c>
    </row>
    <row r="60" ht="13.5">
      <c r="A60" s="37" t="s">
        <v>93</v>
      </c>
    </row>
    <row r="61" ht="13.5">
      <c r="A61" s="23"/>
    </row>
    <row r="62" ht="13.5">
      <c r="A62" s="23"/>
    </row>
    <row r="63" ht="13.5">
      <c r="A63" s="23"/>
    </row>
    <row r="64" ht="13.5">
      <c r="A64" s="23"/>
    </row>
    <row r="65" ht="13.5">
      <c r="A65" s="23"/>
    </row>
    <row r="66" ht="13.5">
      <c r="A66" s="23"/>
    </row>
    <row r="67" ht="13.5">
      <c r="A67" s="23"/>
    </row>
    <row r="68" ht="13.5">
      <c r="A68" s="23"/>
    </row>
    <row r="69" ht="13.5">
      <c r="A69" s="23"/>
    </row>
    <row r="70" ht="13.5">
      <c r="A70" s="23"/>
    </row>
  </sheetData>
  <printOptions/>
  <pageMargins left="0.75" right="0.75" top="1" bottom="1" header="0.5" footer="0.5"/>
  <pageSetup horizontalDpi="600" verticalDpi="600" orientation="portrait" scale="80" r:id="rId1"/>
  <headerFooter alignWithMargins="0">
    <oddHeader>&amp;C&amp;F</oddHeader>
    <oddFooter>&amp;L&amp;D&amp;C&amp;P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pane ySplit="3" topLeftCell="BM40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2.00390625" style="0" customWidth="1"/>
    <col min="2" max="2" width="15.28125" style="0" customWidth="1"/>
    <col min="3" max="3" width="14.00390625" style="0" customWidth="1"/>
    <col min="4" max="4" width="13.7109375" style="0" customWidth="1"/>
  </cols>
  <sheetData>
    <row r="1" spans="2:5" ht="12.75">
      <c r="B1" s="19" t="s">
        <v>38</v>
      </c>
      <c r="C1" s="10"/>
      <c r="D1" s="10"/>
      <c r="E1" s="10"/>
    </row>
    <row r="2" spans="1:5" ht="12.75">
      <c r="A2" s="10"/>
      <c r="B2" s="10"/>
      <c r="C2" s="10"/>
      <c r="D2" s="10"/>
      <c r="E2" s="10"/>
    </row>
    <row r="3" spans="1:5" ht="12.75">
      <c r="A3" s="10"/>
      <c r="B3" s="12" t="s">
        <v>39</v>
      </c>
      <c r="C3" s="12" t="s">
        <v>40</v>
      </c>
      <c r="D3" s="12" t="s">
        <v>41</v>
      </c>
      <c r="E3" s="10"/>
    </row>
    <row r="4" spans="1:5" ht="12.75">
      <c r="A4" s="11" t="s">
        <v>42</v>
      </c>
      <c r="B4" s="10"/>
      <c r="C4" s="10"/>
      <c r="D4" s="10"/>
      <c r="E4" s="10"/>
    </row>
    <row r="5" spans="1:5" ht="12.75">
      <c r="A5" s="10" t="s">
        <v>43</v>
      </c>
      <c r="B5" s="10"/>
      <c r="C5" s="10"/>
      <c r="D5" s="10"/>
      <c r="E5" s="10"/>
    </row>
    <row r="6" spans="1:5" ht="12.75">
      <c r="A6" s="10" t="s">
        <v>44</v>
      </c>
      <c r="B6" s="13">
        <f>'3 year'!B56</f>
        <v>15254</v>
      </c>
      <c r="C6" s="13">
        <f>'3 year'!C56</f>
        <v>62842.00000000003</v>
      </c>
      <c r="D6" s="13">
        <f>'3 year'!D56</f>
        <v>129497.40000000011</v>
      </c>
      <c r="E6" s="10"/>
    </row>
    <row r="7" spans="1:5" ht="12.75">
      <c r="A7" s="10"/>
      <c r="B7" s="10"/>
      <c r="C7" s="10"/>
      <c r="D7" s="10"/>
      <c r="E7" s="10"/>
    </row>
    <row r="8" spans="1:5" ht="12.75">
      <c r="A8" s="10" t="s">
        <v>45</v>
      </c>
      <c r="B8" s="10"/>
      <c r="C8" s="10"/>
      <c r="D8" s="10"/>
      <c r="E8" s="10"/>
    </row>
    <row r="9" spans="1:5" ht="12.75">
      <c r="A9" s="10" t="s">
        <v>46</v>
      </c>
      <c r="B9" s="13">
        <v>100</v>
      </c>
      <c r="C9" s="13">
        <f>B9+B10</f>
        <v>80</v>
      </c>
      <c r="D9" s="13">
        <f>C9+C10</f>
        <v>64</v>
      </c>
      <c r="E9" s="10"/>
    </row>
    <row r="10" spans="1:5" ht="12.75">
      <c r="A10" s="10" t="s">
        <v>47</v>
      </c>
      <c r="B10" s="13">
        <f>-B9*0.2</f>
        <v>-20</v>
      </c>
      <c r="C10" s="13">
        <f>-C9*0.2</f>
        <v>-16</v>
      </c>
      <c r="D10" s="13">
        <f>-D9*0.2</f>
        <v>-12.8</v>
      </c>
      <c r="E10" s="10"/>
    </row>
    <row r="11" spans="1:5" ht="12.75">
      <c r="A11" s="10" t="s">
        <v>66</v>
      </c>
      <c r="B11" s="13">
        <v>100</v>
      </c>
      <c r="C11" s="13">
        <f>B11+B12</f>
        <v>80</v>
      </c>
      <c r="D11" s="13">
        <f>C11+C12</f>
        <v>64</v>
      </c>
      <c r="E11" s="10"/>
    </row>
    <row r="12" spans="1:5" ht="12.75">
      <c r="A12" s="10" t="s">
        <v>68</v>
      </c>
      <c r="B12" s="13">
        <f>-B11*0.2</f>
        <v>-20</v>
      </c>
      <c r="C12" s="13">
        <f>-C11*0.2</f>
        <v>-16</v>
      </c>
      <c r="D12" s="13">
        <f>-D11*0.2</f>
        <v>-12.8</v>
      </c>
      <c r="E12" s="10"/>
    </row>
    <row r="13" spans="1:5" ht="12.75">
      <c r="A13" s="10" t="s">
        <v>67</v>
      </c>
      <c r="B13" s="30">
        <v>100</v>
      </c>
      <c r="C13" s="30">
        <v>10000</v>
      </c>
      <c r="D13" s="30">
        <v>10000</v>
      </c>
      <c r="E13" s="10"/>
    </row>
    <row r="14" spans="1:5" ht="12.75">
      <c r="A14" s="10"/>
      <c r="B14" s="10"/>
      <c r="C14" s="10"/>
      <c r="D14" s="10"/>
      <c r="E14" s="10"/>
    </row>
    <row r="15" spans="1:5" ht="13.5" thickBot="1">
      <c r="A15" s="11" t="s">
        <v>48</v>
      </c>
      <c r="B15" s="1">
        <f>SUM(B6:B14)</f>
        <v>15514</v>
      </c>
      <c r="C15" s="1">
        <f>SUM(C6:C14)</f>
        <v>72970.00000000003</v>
      </c>
      <c r="D15" s="1">
        <f>SUM(D6:D14)</f>
        <v>139599.8000000001</v>
      </c>
      <c r="E15" s="10"/>
    </row>
    <row r="16" spans="1:5" ht="13.5" thickTop="1">
      <c r="A16" s="10"/>
      <c r="B16" s="17"/>
      <c r="C16" s="17"/>
      <c r="D16" s="17"/>
      <c r="E16" s="10"/>
    </row>
    <row r="17" spans="1:5" ht="12.75">
      <c r="A17" s="11" t="s">
        <v>49</v>
      </c>
      <c r="B17" s="10"/>
      <c r="C17" s="10"/>
      <c r="D17" s="10"/>
      <c r="E17" s="10"/>
    </row>
    <row r="18" spans="1:5" ht="12.75">
      <c r="A18" s="10" t="s">
        <v>50</v>
      </c>
      <c r="B18" s="10"/>
      <c r="C18" s="10"/>
      <c r="D18" s="10"/>
      <c r="E18" s="10"/>
    </row>
    <row r="19" spans="1:5" ht="12.75">
      <c r="A19" s="10" t="s">
        <v>94</v>
      </c>
      <c r="B19" s="13">
        <v>12490</v>
      </c>
      <c r="C19" s="13">
        <v>9756</v>
      </c>
      <c r="D19" s="13">
        <v>6777</v>
      </c>
      <c r="E19" s="10"/>
    </row>
    <row r="20" spans="1:5" ht="13.5" thickBot="1">
      <c r="A20" s="10"/>
      <c r="B20" s="14"/>
      <c r="C20" s="14"/>
      <c r="D20" s="14"/>
      <c r="E20" s="10"/>
    </row>
    <row r="21" spans="1:5" ht="12.75">
      <c r="A21" s="11" t="s">
        <v>51</v>
      </c>
      <c r="B21" s="15">
        <f>SUM(B19:B20)</f>
        <v>12490</v>
      </c>
      <c r="C21" s="15">
        <f>SUM(C19:C20)</f>
        <v>9756</v>
      </c>
      <c r="D21" s="15">
        <f>SUM(D19:D20)</f>
        <v>6777</v>
      </c>
      <c r="E21" s="10"/>
    </row>
    <row r="22" spans="1:5" ht="12.75">
      <c r="A22" s="10"/>
      <c r="B22" s="10"/>
      <c r="C22" s="10"/>
      <c r="D22" s="10"/>
      <c r="E22" s="10"/>
    </row>
    <row r="23" spans="1:5" ht="12.75">
      <c r="A23" s="11" t="s">
        <v>52</v>
      </c>
      <c r="B23" s="10"/>
      <c r="C23" s="10"/>
      <c r="D23" s="10"/>
      <c r="E23" s="10"/>
    </row>
    <row r="24" spans="1:5" ht="12.75">
      <c r="A24" s="10"/>
      <c r="B24" s="10"/>
      <c r="C24" s="10"/>
      <c r="D24" s="10"/>
      <c r="E24" s="10"/>
    </row>
    <row r="25" spans="1:5" ht="12.75">
      <c r="A25" s="10" t="s">
        <v>53</v>
      </c>
      <c r="B25" s="13"/>
      <c r="C25" s="13">
        <f>B28</f>
        <v>33269</v>
      </c>
      <c r="D25" s="13">
        <f>C28</f>
        <v>84104.00000000003</v>
      </c>
      <c r="E25" s="10"/>
    </row>
    <row r="26" spans="1:5" ht="12.75">
      <c r="A26" s="10" t="s">
        <v>54</v>
      </c>
      <c r="B26" s="13">
        <f>B63</f>
        <v>57269</v>
      </c>
      <c r="C26" s="13">
        <f>C63</f>
        <v>74835.00000000003</v>
      </c>
      <c r="D26" s="13">
        <f>D63</f>
        <v>94153.80000000005</v>
      </c>
      <c r="E26" s="10"/>
    </row>
    <row r="27" spans="1:5" ht="13.5" thickBot="1">
      <c r="A27" s="10" t="s">
        <v>55</v>
      </c>
      <c r="B27" s="16">
        <f>-'3 year'!B55</f>
        <v>-24000</v>
      </c>
      <c r="C27" s="16">
        <v>-24000</v>
      </c>
      <c r="D27" s="16">
        <v>-24000</v>
      </c>
      <c r="E27" s="10"/>
    </row>
    <row r="28" spans="1:5" ht="12.75">
      <c r="A28" s="11" t="s">
        <v>56</v>
      </c>
      <c r="B28" s="15">
        <f>SUM(B25:B27)</f>
        <v>33269</v>
      </c>
      <c r="C28" s="15">
        <f>SUM(C25:C27)</f>
        <v>84104.00000000003</v>
      </c>
      <c r="D28" s="15">
        <f>SUM(D25:D27)</f>
        <v>154257.80000000008</v>
      </c>
      <c r="E28" s="10"/>
    </row>
    <row r="29" spans="1:5" ht="12.75">
      <c r="A29" s="10"/>
      <c r="B29" s="10"/>
      <c r="C29" s="10"/>
      <c r="D29" s="10"/>
      <c r="E29" s="10"/>
    </row>
    <row r="30" spans="1:5" ht="13.5" thickBot="1">
      <c r="A30" s="10" t="s">
        <v>57</v>
      </c>
      <c r="B30" s="1">
        <f>B28+B21</f>
        <v>45759</v>
      </c>
      <c r="C30" s="1">
        <f>C28+C21</f>
        <v>93860.00000000003</v>
      </c>
      <c r="D30" s="1">
        <f>D28+D21</f>
        <v>161034.80000000008</v>
      </c>
      <c r="E30" s="10"/>
    </row>
    <row r="31" spans="1:5" ht="13.5" thickTop="1">
      <c r="A31" s="10"/>
      <c r="B31" s="17"/>
      <c r="C31" s="17"/>
      <c r="D31" s="17"/>
      <c r="E31" s="10"/>
    </row>
    <row r="32" spans="1:5" ht="12.75">
      <c r="A32" s="10"/>
      <c r="B32" s="10"/>
      <c r="C32" s="10"/>
      <c r="D32" s="10"/>
      <c r="E32" s="10"/>
    </row>
    <row r="33" spans="2:5" ht="12.75">
      <c r="B33" s="19" t="s">
        <v>58</v>
      </c>
      <c r="C33" s="10"/>
      <c r="D33" s="10"/>
      <c r="E33" s="10"/>
    </row>
    <row r="34" spans="1:5" ht="12.75">
      <c r="A34" s="10"/>
      <c r="B34" s="10"/>
      <c r="C34" s="10"/>
      <c r="D34" s="10"/>
      <c r="E34" s="10"/>
    </row>
    <row r="35" spans="1:5" ht="12.75">
      <c r="A35" s="10"/>
      <c r="B35" s="2" t="s">
        <v>31</v>
      </c>
      <c r="C35" s="2" t="s">
        <v>32</v>
      </c>
      <c r="D35" s="2" t="s">
        <v>33</v>
      </c>
      <c r="E35" s="10"/>
    </row>
    <row r="36" spans="1:5" ht="12.75">
      <c r="A36" s="11" t="s">
        <v>59</v>
      </c>
      <c r="B36" s="10"/>
      <c r="C36" s="10"/>
      <c r="D36" s="10"/>
      <c r="E36" s="10"/>
    </row>
    <row r="37" spans="1:5" ht="12.75">
      <c r="A37" s="10"/>
      <c r="B37" s="10"/>
      <c r="C37" s="10"/>
      <c r="D37" s="10"/>
      <c r="E37" s="10"/>
    </row>
    <row r="38" spans="1:5" ht="12.75">
      <c r="A38" s="10" t="s">
        <v>34</v>
      </c>
      <c r="B38" s="30">
        <f>'3 year'!B12</f>
        <v>180000</v>
      </c>
      <c r="C38" s="30">
        <f>'3 year'!C12</f>
        <v>198000.00000000003</v>
      </c>
      <c r="D38" s="30">
        <f>'3 year'!D12</f>
        <v>217800.00000000006</v>
      </c>
      <c r="E38" s="10"/>
    </row>
    <row r="39" spans="1:5" ht="12.75">
      <c r="A39" s="10"/>
      <c r="B39" s="10"/>
      <c r="C39" s="10"/>
      <c r="D39" s="10"/>
      <c r="E39" s="10"/>
    </row>
    <row r="40" spans="1:5" ht="13.5" thickBot="1">
      <c r="A40" s="11" t="s">
        <v>60</v>
      </c>
      <c r="B40" s="16">
        <f>SUM(B38:B39)</f>
        <v>180000</v>
      </c>
      <c r="C40" s="16">
        <f>SUM(C38:C39)</f>
        <v>198000.00000000003</v>
      </c>
      <c r="D40" s="16">
        <f>SUM(D38:D39)</f>
        <v>217800.00000000006</v>
      </c>
      <c r="E40" s="10"/>
    </row>
    <row r="41" spans="1:5" ht="12.75">
      <c r="A41" s="10"/>
      <c r="B41" s="17"/>
      <c r="C41" s="17"/>
      <c r="D41" s="17"/>
      <c r="E41" s="10"/>
    </row>
    <row r="42" spans="1:5" ht="12.75">
      <c r="A42" s="11" t="s">
        <v>61</v>
      </c>
      <c r="B42" s="10"/>
      <c r="C42" s="10"/>
      <c r="D42" s="10"/>
      <c r="E42" s="10"/>
    </row>
    <row r="43" spans="1:5" ht="12.75">
      <c r="A43" s="10"/>
      <c r="B43" s="10"/>
      <c r="C43" s="10"/>
      <c r="D43" s="10"/>
      <c r="E43" s="10"/>
    </row>
    <row r="44" spans="1:5" ht="12.75">
      <c r="A44" s="10" t="s">
        <v>95</v>
      </c>
      <c r="B44" s="30">
        <v>1191</v>
      </c>
      <c r="C44" s="30">
        <v>967</v>
      </c>
      <c r="D44" s="30">
        <v>722</v>
      </c>
      <c r="E44" s="10"/>
    </row>
    <row r="45" spans="1:5" ht="12.75">
      <c r="A45" s="10" t="s">
        <v>62</v>
      </c>
      <c r="B45" s="13">
        <f>-(B12+B10)</f>
        <v>40</v>
      </c>
      <c r="C45" s="13">
        <f>-(C12+C10)</f>
        <v>32</v>
      </c>
      <c r="D45" s="13">
        <f>-(D12+D10)</f>
        <v>25.6</v>
      </c>
      <c r="E45" s="10"/>
    </row>
    <row r="46" spans="1:5" ht="12.75">
      <c r="A46" s="10" t="s">
        <v>89</v>
      </c>
      <c r="B46" s="13">
        <v>114840</v>
      </c>
      <c r="C46" s="13">
        <v>114840</v>
      </c>
      <c r="D46" s="13">
        <v>114840</v>
      </c>
      <c r="E46" s="10"/>
    </row>
    <row r="47" spans="1:5" ht="12.75">
      <c r="A47" s="10" t="str">
        <f>'3 year'!A36</f>
        <v>Supplies/ Materials</v>
      </c>
      <c r="B47" s="13">
        <f>'3 year'!B36</f>
        <v>600</v>
      </c>
      <c r="C47" s="13">
        <f>'3 year'!C36</f>
        <v>660</v>
      </c>
      <c r="D47" s="13">
        <f>'3 year'!D36</f>
        <v>726.0000000000001</v>
      </c>
      <c r="E47" s="10"/>
    </row>
    <row r="48" spans="1:5" ht="12.75">
      <c r="A48" s="10" t="str">
        <f>'3 year'!A37</f>
        <v>Equipment Repair/ Maintenance</v>
      </c>
      <c r="B48" s="13">
        <f>'3 year'!B37</f>
        <v>300</v>
      </c>
      <c r="C48" s="13">
        <f>'3 year'!C37</f>
        <v>330</v>
      </c>
      <c r="D48" s="13">
        <f>'3 year'!D37</f>
        <v>363.00000000000006</v>
      </c>
      <c r="E48" s="10"/>
    </row>
    <row r="49" spans="1:5" ht="12.75">
      <c r="A49" s="10" t="str">
        <f>'3 year'!A38</f>
        <v>Vehicle</v>
      </c>
      <c r="B49" s="13">
        <f>'3 year'!B38</f>
        <v>1250</v>
      </c>
      <c r="C49" s="13">
        <f>'3 year'!C38</f>
        <v>1375</v>
      </c>
      <c r="D49" s="13">
        <f>'3 year'!D38</f>
        <v>1512.5000000000002</v>
      </c>
      <c r="E49" s="10"/>
    </row>
    <row r="50" spans="1:5" ht="12.75">
      <c r="A50" s="10" t="str">
        <f>'3 year'!A39</f>
        <v>Fuel</v>
      </c>
      <c r="B50" s="13">
        <f>'3 year'!B39</f>
        <v>1100</v>
      </c>
      <c r="C50" s="13">
        <f>'3 year'!C39</f>
        <v>1210</v>
      </c>
      <c r="D50" s="13">
        <f>'3 year'!D39</f>
        <v>1331</v>
      </c>
      <c r="E50" s="10"/>
    </row>
    <row r="51" spans="1:5" ht="12.75">
      <c r="A51" s="10" t="str">
        <f>'3 year'!A40</f>
        <v>Accounting</v>
      </c>
      <c r="B51" s="13">
        <f>'3 year'!B40</f>
        <v>200</v>
      </c>
      <c r="C51" s="13">
        <f>'3 year'!C40</f>
        <v>220.00000000000003</v>
      </c>
      <c r="D51" s="13">
        <f>'3 year'!D40</f>
        <v>242.00000000000006</v>
      </c>
      <c r="E51" s="10"/>
    </row>
    <row r="52" spans="1:5" ht="12.75">
      <c r="A52" s="10" t="str">
        <f>'3 year'!A41</f>
        <v>Bank Fees</v>
      </c>
      <c r="B52" s="13">
        <f>'3 year'!B41</f>
        <v>360</v>
      </c>
      <c r="C52" s="13">
        <f>'3 year'!C41</f>
        <v>396.00000000000006</v>
      </c>
      <c r="D52" s="13">
        <f>'3 year'!D41</f>
        <v>435.6000000000001</v>
      </c>
      <c r="E52" s="10"/>
    </row>
    <row r="53" spans="1:5" ht="12.75">
      <c r="A53" s="10" t="str">
        <f>'3 year'!A42</f>
        <v>Business License</v>
      </c>
      <c r="B53" s="13">
        <f>'3 year'!B42</f>
        <v>50</v>
      </c>
      <c r="C53" s="13">
        <f>'3 year'!C42</f>
        <v>55.00000000000001</v>
      </c>
      <c r="D53" s="13">
        <f>'3 year'!D42</f>
        <v>60.500000000000014</v>
      </c>
      <c r="E53" s="10"/>
    </row>
    <row r="54" spans="1:5" ht="12.75">
      <c r="A54" s="10" t="str">
        <f>'3 year'!A43</f>
        <v>Business Insurance</v>
      </c>
      <c r="B54" s="13">
        <f>'3 year'!B43</f>
        <v>900</v>
      </c>
      <c r="C54" s="13">
        <f>'3 year'!C43</f>
        <v>990.0000000000001</v>
      </c>
      <c r="D54" s="13">
        <f>'3 year'!D43</f>
        <v>1089.0000000000002</v>
      </c>
      <c r="E54" s="10"/>
    </row>
    <row r="55" spans="1:5" ht="12.75">
      <c r="A55" s="10" t="str">
        <f>'3 year'!A44</f>
        <v>Office Supplies</v>
      </c>
      <c r="B55" s="13">
        <f>'3 year'!B44</f>
        <v>360</v>
      </c>
      <c r="C55" s="13">
        <f>'3 year'!C44</f>
        <v>396.00000000000006</v>
      </c>
      <c r="D55" s="13">
        <f>'3 year'!D44</f>
        <v>435.6000000000001</v>
      </c>
      <c r="E55" s="10"/>
    </row>
    <row r="56" spans="1:5" ht="12.75">
      <c r="A56" s="10" t="str">
        <f>'3 year'!A45</f>
        <v>Marketing: Business Cards/ Stationary/ Brochures</v>
      </c>
      <c r="B56" s="13">
        <f>'3 year'!B45</f>
        <v>400</v>
      </c>
      <c r="C56" s="13">
        <f>'3 year'!C45</f>
        <v>440.00000000000006</v>
      </c>
      <c r="D56" s="13">
        <f>'3 year'!D45</f>
        <v>484.0000000000001</v>
      </c>
      <c r="E56" s="10"/>
    </row>
    <row r="57" spans="1:5" ht="12.75">
      <c r="A57" s="10" t="str">
        <f>'3 year'!A46</f>
        <v>Communication: land line/ cell/ fax/ Internet</v>
      </c>
      <c r="B57" s="13">
        <f>'3 year'!B46</f>
        <v>840</v>
      </c>
      <c r="C57" s="13">
        <f>'3 year'!C46</f>
        <v>924.0000000000001</v>
      </c>
      <c r="D57" s="13">
        <f>'3 year'!D46</f>
        <v>1016.4000000000002</v>
      </c>
      <c r="E57" s="10"/>
    </row>
    <row r="58" spans="1:5" ht="12.75">
      <c r="A58" s="10" t="str">
        <f>'3 year'!A47</f>
        <v>Misc.</v>
      </c>
      <c r="B58" s="13">
        <f>'3 year'!B47</f>
        <v>300</v>
      </c>
      <c r="C58" s="13">
        <f>'3 year'!C47</f>
        <v>330</v>
      </c>
      <c r="D58" s="13">
        <f>'3 year'!D47</f>
        <v>363.00000000000006</v>
      </c>
      <c r="E58" s="10"/>
    </row>
    <row r="59" spans="1:5" ht="13.5" thickBot="1">
      <c r="A59" s="10"/>
      <c r="B59" s="14"/>
      <c r="C59" s="14"/>
      <c r="D59" s="14"/>
      <c r="E59" s="10"/>
    </row>
    <row r="60" spans="1:5" ht="12.75">
      <c r="A60" s="10"/>
      <c r="B60" s="17"/>
      <c r="C60" s="17"/>
      <c r="D60" s="17"/>
      <c r="E60" s="10"/>
    </row>
    <row r="61" spans="1:5" ht="12.75">
      <c r="A61" s="11" t="s">
        <v>63</v>
      </c>
      <c r="B61" s="13">
        <f>SUM(B44:B60)</f>
        <v>122731</v>
      </c>
      <c r="C61" s="13">
        <f>SUM(C44:C60)</f>
        <v>123165</v>
      </c>
      <c r="D61" s="13">
        <f>SUM(D44:D60)</f>
        <v>123646.20000000001</v>
      </c>
      <c r="E61" s="10"/>
    </row>
    <row r="62" spans="1:5" ht="12.75">
      <c r="A62" s="11"/>
      <c r="B62" s="10"/>
      <c r="C62" s="10"/>
      <c r="D62" s="10"/>
      <c r="E62" s="10"/>
    </row>
    <row r="63" spans="1:5" ht="13.5" thickBot="1">
      <c r="A63" s="11" t="s">
        <v>64</v>
      </c>
      <c r="B63" s="3">
        <f>B40-B61</f>
        <v>57269</v>
      </c>
      <c r="C63" s="3">
        <f>C40-C61</f>
        <v>74835.00000000003</v>
      </c>
      <c r="D63" s="3">
        <f>D40-D61</f>
        <v>94153.80000000005</v>
      </c>
      <c r="E63" s="10"/>
    </row>
    <row r="64" spans="1:5" ht="13.5" thickTop="1">
      <c r="A64" s="10"/>
      <c r="B64" s="17"/>
      <c r="C64" s="17"/>
      <c r="D64" s="17"/>
      <c r="E64" s="1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&amp;C&amp;F</oddHead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CARDEN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TACC Pro-Forma's</dc:title>
  <dc:subject/>
  <dc:creator>Laara Carden</dc:creator>
  <cp:keywords/>
  <dc:description/>
  <cp:lastModifiedBy>Vanessa DeBono</cp:lastModifiedBy>
  <cp:lastPrinted>2002-07-12T21:36:04Z</cp:lastPrinted>
  <dcterms:created xsi:type="dcterms:W3CDTF">2002-06-19T17:41:50Z</dcterms:created>
  <dcterms:modified xsi:type="dcterms:W3CDTF">2003-04-13T20:59:35Z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